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579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45621"/>
</workbook>
</file>

<file path=xl/calcChain.xml><?xml version="1.0" encoding="utf-8"?>
<calcChain xmlns="http://schemas.openxmlformats.org/spreadsheetml/2006/main">
  <c r="BP5" i="1" l="1"/>
  <c r="BN5" i="1"/>
  <c r="BL5" i="1"/>
  <c r="BI5" i="1"/>
  <c r="BH5" i="1"/>
  <c r="BG5" i="1"/>
  <c r="BF5" i="1"/>
  <c r="BE5" i="1" l="1"/>
  <c r="BD5" i="1"/>
  <c r="BC5" i="1"/>
  <c r="BB5" i="1"/>
  <c r="BA5" i="1"/>
  <c r="M14" i="7" l="1"/>
  <c r="L14" i="7"/>
  <c r="K14" i="7"/>
  <c r="J14" i="7"/>
  <c r="M11" i="7"/>
  <c r="L11" i="7"/>
  <c r="K11" i="7"/>
  <c r="J11" i="7"/>
  <c r="M9" i="7"/>
  <c r="L9" i="7"/>
  <c r="K9" i="7"/>
  <c r="J9" i="7"/>
  <c r="M8" i="7"/>
  <c r="L8" i="7"/>
  <c r="K8" i="7"/>
  <c r="J8" i="7"/>
  <c r="G15" i="7"/>
  <c r="F15" i="7"/>
  <c r="E15" i="7"/>
  <c r="D15" i="7"/>
  <c r="G14" i="7"/>
  <c r="F14" i="7"/>
  <c r="E14" i="7"/>
  <c r="D14" i="7"/>
  <c r="G13" i="7"/>
  <c r="F13" i="7"/>
  <c r="E13" i="7"/>
  <c r="D13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G8" i="7"/>
  <c r="F8" i="7"/>
  <c r="E8" i="7"/>
  <c r="D8" i="7"/>
  <c r="BK5" i="1"/>
  <c r="BJ5" i="1" l="1"/>
  <c r="AZ5" i="1" l="1"/>
  <c r="AY5" i="1"/>
  <c r="AX5" i="1"/>
  <c r="AW5" i="1"/>
  <c r="AV5" i="1"/>
  <c r="AU5" i="1"/>
  <c r="AT5" i="1"/>
  <c r="AS5" i="1"/>
  <c r="AR5" i="1"/>
  <c r="AM5" i="1"/>
  <c r="AL5" i="1"/>
  <c r="AK5" i="1"/>
  <c r="AJ5" i="1"/>
  <c r="AI5" i="1"/>
  <c r="AH5" i="1"/>
  <c r="AG5" i="1"/>
  <c r="BO5" i="1" l="1"/>
  <c r="BM5" i="1"/>
  <c r="AQ5" i="1"/>
  <c r="AP5" i="1"/>
  <c r="AO5" i="1"/>
  <c r="AN5" i="1"/>
  <c r="H15" i="7" l="1"/>
  <c r="H14" i="7"/>
  <c r="H13" i="7"/>
  <c r="H12" i="7"/>
  <c r="H11" i="7"/>
  <c r="H9" i="7"/>
  <c r="I9" i="7" l="1"/>
  <c r="I12" i="7"/>
  <c r="I14" i="7"/>
  <c r="I11" i="7"/>
  <c r="I13" i="7"/>
  <c r="I15" i="7"/>
  <c r="BQ5" i="1" l="1"/>
  <c r="H10" i="7"/>
  <c r="H8" i="7"/>
  <c r="I10" i="7" l="1"/>
  <c r="I8" i="7"/>
</calcChain>
</file>

<file path=xl/sharedStrings.xml><?xml version="1.0" encoding="utf-8"?>
<sst xmlns="http://schemas.openxmlformats.org/spreadsheetml/2006/main" count="53" uniqueCount="50">
  <si>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</si>
  <si>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</si>
  <si>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</si>
  <si>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</si>
  <si>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</si>
  <si>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</si>
  <si>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</si>
  <si>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</si>
  <si>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</si>
  <si>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</si>
  <si>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</si>
  <si>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</si>
  <si>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</si>
  <si>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</si>
  <si>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</si>
  <si>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</si>
  <si>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</si>
  <si>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</si>
  <si>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</si>
  <si>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</si>
  <si>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</si>
  <si>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</si>
  <si>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</si>
  <si>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</si>
  <si>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</si>
  <si>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</si>
  <si>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</si>
  <si>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</si>
  <si>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</si>
  <si>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</si>
  <si>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</si>
  <si>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</si>
  <si>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</si>
  <si>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</si>
  <si>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มฐ ค 1.1</t>
  </si>
  <si>
    <t>มฐ ค 2.1</t>
  </si>
  <si>
    <t>มฐ ค 2.2</t>
  </si>
  <si>
    <t>มฐ ค 3.1</t>
  </si>
  <si>
    <t>ค 2.1</t>
  </si>
  <si>
    <t>ค 2.2</t>
  </si>
  <si>
    <t>ค 1.1</t>
  </si>
  <si>
    <t>ค 3.1</t>
  </si>
  <si>
    <t>สำนักงานเขตพื้นที่การศึกษา.....................................................................</t>
  </si>
  <si>
    <t>คณิตศาสตร์</t>
  </si>
  <si>
    <t>ชื่อ - สกุล</t>
  </si>
  <si>
    <t>(ไม่ต้องใส่คำนำหน้าชื่อ)</t>
  </si>
  <si>
    <t xml:space="preserve">รายงานผลการประเมินด้วยข้อสอบปลายปี ปีการศึกษา 2562
กลุ่มสาระการเรียนรู้คณิตศาสตร์ ระดับชั้นประถมศึกษาปีที่ 2  </t>
  </si>
  <si>
    <t>สาระที่ 1 จำนวนและพีชคณิต</t>
  </si>
  <si>
    <t>สาระที่ 2  การวัดและเรขาคณิต</t>
  </si>
  <si>
    <t>สาระที่ 3 สถิติและความน่าจะเป็น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</si>
</sst>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;\-#,##0"/>
    <numFmt numFmtId="165" formatCode="[$-10409]#,##0.00;\-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2" fillId="0" borderId="0" xfId="0" applyNumberFormat="1" applyFont="1" applyFill="1" applyProtection="1"/>
    <xf numFmtId="0" fontId="2" fillId="5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" fontId="2" fillId="2" borderId="0" xfId="0" applyNumberFormat="1" applyFont="1" applyFill="1" applyProtection="1"/>
    <xf numFmtId="0" fontId="1" fillId="5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/>
    <xf numFmtId="0" fontId="2" fillId="2" borderId="6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0" fontId="3" fillId="0" borderId="12" xfId="0" applyFont="1" applyBorder="1" applyAlignment="1" applyProtection="1">
      <alignment horizontal="left" vertical="top" wrapText="1" readingOrder="1"/>
      <protection locked="0"/>
    </xf>
    <xf numFmtId="0" fontId="3" fillId="0" borderId="12" xfId="0" applyFont="1" applyBorder="1" applyAlignment="1" applyProtection="1">
      <alignment horizontal="center" vertical="top" wrapText="1" readingOrder="1"/>
      <protection locked="0"/>
    </xf>
    <xf numFmtId="164" fontId="3" fillId="0" borderId="12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12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3" xfId="0" applyFont="1" applyBorder="1" applyAlignment="1" applyProtection="1">
      <alignment horizontal="left" vertical="top" wrapText="1" readingOrder="1"/>
      <protection locked="0"/>
    </xf>
    <xf numFmtId="0" fontId="3" fillId="0" borderId="13" xfId="0" applyFont="1" applyBorder="1" applyAlignment="1" applyProtection="1">
      <alignment horizontal="center" vertical="top" wrapText="1" readingOrder="1"/>
      <protection locked="0"/>
    </xf>
    <xf numFmtId="164" fontId="3" fillId="0" borderId="13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64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6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6" borderId="17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</xf>
    <xf numFmtId="1" fontId="1" fillId="2" borderId="16" xfId="0" applyNumberFormat="1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8" fillId="5" borderId="4" xfId="0" applyFont="1" applyFill="1" applyBorder="1" applyAlignment="1">
      <alignment horizontal="center"/>
    </xf>
    <xf numFmtId="0" fontId="1" fillId="2" borderId="0" xfId="0" applyFont="1" applyFill="1"/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Protection="1">
      <protection locked="0"/>
    </xf>
    <xf numFmtId="1" fontId="1" fillId="0" borderId="0" xfId="0" applyNumberFormat="1" applyFont="1" applyFill="1" applyBorder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6" fillId="0" borderId="18" xfId="0" applyFont="1" applyBorder="1" applyAlignment="1" applyProtection="1">
      <alignment horizontal="left" vertical="top" wrapText="1" readingOrder="1"/>
      <protection locked="0"/>
    </xf>
    <xf numFmtId="0" fontId="6" fillId="0" borderId="18" xfId="0" applyFont="1" applyBorder="1" applyAlignment="1" applyProtection="1">
      <alignment horizontal="center" vertical="top" wrapText="1" readingOrder="1"/>
      <protection locked="0"/>
    </xf>
    <xf numFmtId="164" fontId="6" fillId="0" borderId="18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8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Font="1"/>
    <xf numFmtId="1" fontId="1" fillId="2" borderId="5" xfId="0" applyNumberFormat="1" applyFont="1" applyFill="1" applyBorder="1" applyAlignment="1" applyProtection="1">
      <alignment horizontal="left"/>
    </xf>
    <xf numFmtId="1" fontId="1" fillId="2" borderId="6" xfId="0" applyNumberFormat="1" applyFont="1" applyFill="1" applyBorder="1" applyAlignment="1" applyProtection="1">
      <alignment horizontal="left"/>
    </xf>
    <xf numFmtId="1" fontId="1" fillId="2" borderId="7" xfId="0" applyNumberFormat="1" applyFont="1" applyFill="1" applyBorder="1" applyAlignment="1" applyProtection="1">
      <alignment horizontal="left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wrapText="1" readingOrder="1"/>
      <protection locked="0"/>
    </xf>
    <xf numFmtId="0" fontId="0" fillId="0" borderId="0" xfId="0"/>
    <xf numFmtId="0" fontId="3" fillId="0" borderId="0" xfId="0" applyFont="1" applyAlignment="1" applyProtection="1">
      <alignment horizontal="left" vertical="top" wrapText="1" readingOrder="1"/>
      <protection locked="0"/>
    </xf>
    <xf numFmtId="0" fontId="3" fillId="0" borderId="0" xfId="0" applyFont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left"/>
    </xf>
    <xf numFmtId="0" fontId="4" fillId="0" borderId="14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314326</xdr:colOff>
      <xdr:row>0</xdr:row>
      <xdr:rowOff>85725</xdr:rowOff>
    </xdr:from>
    <xdr:to>
      <xdr:col>12</xdr:col>
      <xdr:colOff>177801</xdr:colOff>
      <xdr:row>1</xdr:row>
      <xdr:rowOff>209550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1" y="85725"/>
          <a:ext cx="704850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0"/>
  <sheetViews>
    <sheetView tabSelected="1" topLeftCell="B1" zoomScaleNormal="100" workbookViewId="0">
      <selection activeCell="B6" sqref="B6"/>
    </sheetView>
  </sheetViews>
  <sheetFormatPr defaultColWidth="9.140625" defaultRowHeight="21" x14ac:dyDescent="0.45"/>
  <cols>
    <col min="1" max="1" width="23.28515625" style="38" customWidth="1"/>
    <col min="2" max="2" width="12.42578125" style="38" customWidth="1"/>
    <col min="3" max="3" width="12.5703125" style="38" customWidth="1"/>
    <col min="4" max="5" width="21.5703125" style="38" customWidth="1"/>
    <col min="6" max="6" width="18.7109375" style="38" customWidth="1"/>
    <col min="7" max="7" width="7.28515625" style="38" customWidth="1"/>
    <col min="8" max="52" width="4.85546875" style="46" customWidth="1"/>
    <col min="53" max="57" width="4.85546875" style="38" customWidth="1"/>
    <col min="58" max="61" width="4.7109375" style="38" customWidth="1"/>
    <col min="62" max="62" width="6.140625" style="38" customWidth="1"/>
    <col min="63" max="68" width="7" style="38" customWidth="1"/>
    <col min="69" max="16384" width="9.140625" style="38"/>
  </cols>
  <sheetData>
    <row r="1" spans="1:69" x14ac:dyDescent="0.4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2"/>
      <c r="BB1" s="2"/>
      <c r="BC1" s="2"/>
      <c r="BD1" s="2"/>
      <c r="BE1" s="2"/>
      <c r="BF1" s="3"/>
    </row>
    <row r="2" spans="1:69" x14ac:dyDescent="0.45">
      <c r="A2" s="61" t="s">
        <v>7</v>
      </c>
      <c r="B2" s="61"/>
      <c r="C2" s="61"/>
      <c r="D2" s="61"/>
      <c r="E2" s="61"/>
      <c r="F2" s="61"/>
      <c r="G2" s="61"/>
      <c r="H2" s="4" t="s">
        <v>8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5" t="s">
        <v>9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6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</row>
    <row r="3" spans="1:69" x14ac:dyDescent="0.45">
      <c r="A3" s="62" t="s">
        <v>0</v>
      </c>
      <c r="B3" s="55" t="s">
        <v>1</v>
      </c>
      <c r="C3" s="55" t="s">
        <v>2</v>
      </c>
      <c r="D3" s="62" t="s">
        <v>3</v>
      </c>
      <c r="E3" s="36"/>
      <c r="F3" s="55" t="s">
        <v>4</v>
      </c>
      <c r="G3" s="55" t="s">
        <v>5</v>
      </c>
      <c r="H3" s="59" t="s">
        <v>6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8" t="s">
        <v>16</v>
      </c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9"/>
      <c r="BB3" s="9"/>
      <c r="BC3" s="9"/>
      <c r="BD3" s="9"/>
      <c r="BE3" s="9"/>
      <c r="BF3" s="52" t="s">
        <v>15</v>
      </c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4"/>
    </row>
    <row r="4" spans="1:69" x14ac:dyDescent="0.45">
      <c r="A4" s="63"/>
      <c r="B4" s="56"/>
      <c r="C4" s="56"/>
      <c r="D4" s="63"/>
      <c r="E4" s="37" t="s">
        <v>44</v>
      </c>
      <c r="F4" s="56"/>
      <c r="G4" s="56"/>
      <c r="H4" s="7">
        <v>1</v>
      </c>
      <c r="I4" s="7">
        <v>2</v>
      </c>
      <c r="J4" s="7">
        <v>3</v>
      </c>
      <c r="K4" s="7">
        <v>4</v>
      </c>
      <c r="L4" s="7">
        <v>5</v>
      </c>
      <c r="M4" s="7">
        <v>6</v>
      </c>
      <c r="N4" s="7">
        <v>7</v>
      </c>
      <c r="O4" s="7">
        <v>8</v>
      </c>
      <c r="P4" s="7">
        <v>9</v>
      </c>
      <c r="Q4" s="7">
        <v>10</v>
      </c>
      <c r="R4" s="7">
        <v>11</v>
      </c>
      <c r="S4" s="7">
        <v>12</v>
      </c>
      <c r="T4" s="7">
        <v>13</v>
      </c>
      <c r="U4" s="7">
        <v>14</v>
      </c>
      <c r="V4" s="7">
        <v>15</v>
      </c>
      <c r="W4" s="7">
        <v>16</v>
      </c>
      <c r="X4" s="7">
        <v>17</v>
      </c>
      <c r="Y4" s="7">
        <v>18</v>
      </c>
      <c r="Z4" s="7">
        <v>19</v>
      </c>
      <c r="AA4" s="7">
        <v>20</v>
      </c>
      <c r="AB4" s="7">
        <v>21</v>
      </c>
      <c r="AC4" s="7">
        <v>22</v>
      </c>
      <c r="AD4" s="7">
        <v>23</v>
      </c>
      <c r="AE4" s="7">
        <v>24</v>
      </c>
      <c r="AF4" s="7">
        <v>25</v>
      </c>
      <c r="AG4" s="34">
        <v>1</v>
      </c>
      <c r="AH4" s="34">
        <v>2</v>
      </c>
      <c r="AI4" s="34">
        <v>3</v>
      </c>
      <c r="AJ4" s="34">
        <v>4</v>
      </c>
      <c r="AK4" s="34">
        <v>5</v>
      </c>
      <c r="AL4" s="34">
        <v>6</v>
      </c>
      <c r="AM4" s="34">
        <v>7</v>
      </c>
      <c r="AN4" s="34">
        <v>8</v>
      </c>
      <c r="AO4" s="34">
        <v>9</v>
      </c>
      <c r="AP4" s="34">
        <v>10</v>
      </c>
      <c r="AQ4" s="34">
        <v>11</v>
      </c>
      <c r="AR4" s="34">
        <v>12</v>
      </c>
      <c r="AS4" s="34">
        <v>13</v>
      </c>
      <c r="AT4" s="34">
        <v>14</v>
      </c>
      <c r="AU4" s="34">
        <v>15</v>
      </c>
      <c r="AV4" s="34">
        <v>16</v>
      </c>
      <c r="AW4" s="34">
        <v>17</v>
      </c>
      <c r="AX4" s="34">
        <v>18</v>
      </c>
      <c r="AY4" s="34">
        <v>19</v>
      </c>
      <c r="AZ4" s="34">
        <v>20</v>
      </c>
      <c r="BA4" s="34">
        <v>21</v>
      </c>
      <c r="BB4" s="34">
        <v>22</v>
      </c>
      <c r="BC4" s="34">
        <v>23</v>
      </c>
      <c r="BD4" s="34">
        <v>24</v>
      </c>
      <c r="BE4" s="34">
        <v>25</v>
      </c>
      <c r="BF4" s="35" t="s">
        <v>40</v>
      </c>
      <c r="BG4" s="29" t="s">
        <v>38</v>
      </c>
      <c r="BH4" s="29" t="s">
        <v>39</v>
      </c>
      <c r="BI4" s="29" t="s">
        <v>41</v>
      </c>
      <c r="BJ4" s="29" t="s">
        <v>12</v>
      </c>
      <c r="BK4" s="29" t="s">
        <v>11</v>
      </c>
      <c r="BL4" s="29" t="s">
        <v>13</v>
      </c>
      <c r="BM4" s="29" t="s">
        <v>11</v>
      </c>
      <c r="BN4" s="29" t="s">
        <v>14</v>
      </c>
      <c r="BO4" s="29" t="s">
        <v>11</v>
      </c>
      <c r="BP4" s="29" t="s">
        <v>10</v>
      </c>
      <c r="BQ4" s="29" t="s">
        <v>11</v>
      </c>
    </row>
    <row r="5" spans="1:69" x14ac:dyDescent="0.45">
      <c r="A5" s="64"/>
      <c r="B5" s="57"/>
      <c r="C5" s="57"/>
      <c r="D5" s="64"/>
      <c r="E5" s="37" t="s">
        <v>45</v>
      </c>
      <c r="F5" s="57"/>
      <c r="G5" s="57"/>
      <c r="H5" s="27">
        <v>2</v>
      </c>
      <c r="I5" s="27">
        <v>1</v>
      </c>
      <c r="J5" s="27">
        <v>2</v>
      </c>
      <c r="K5" s="27">
        <v>3</v>
      </c>
      <c r="L5" s="27">
        <v>1</v>
      </c>
      <c r="M5" s="27">
        <v>3</v>
      </c>
      <c r="N5" s="27">
        <v>1</v>
      </c>
      <c r="O5" s="27">
        <v>1</v>
      </c>
      <c r="P5" s="27">
        <v>3</v>
      </c>
      <c r="Q5" s="27">
        <v>1</v>
      </c>
      <c r="R5" s="27">
        <v>2</v>
      </c>
      <c r="S5" s="27">
        <v>2</v>
      </c>
      <c r="T5" s="27">
        <v>2</v>
      </c>
      <c r="U5" s="27">
        <v>1</v>
      </c>
      <c r="V5" s="27">
        <v>1</v>
      </c>
      <c r="W5" s="27">
        <v>3</v>
      </c>
      <c r="X5" s="27">
        <v>3</v>
      </c>
      <c r="Y5" s="27">
        <v>2</v>
      </c>
      <c r="Z5" s="27">
        <v>2</v>
      </c>
      <c r="AA5" s="27">
        <v>3</v>
      </c>
      <c r="AB5" s="28">
        <v>2</v>
      </c>
      <c r="AC5" s="28">
        <v>2</v>
      </c>
      <c r="AD5" s="28">
        <v>2</v>
      </c>
      <c r="AE5" s="28">
        <v>2</v>
      </c>
      <c r="AF5" s="33">
        <v>2</v>
      </c>
      <c r="AG5" s="32">
        <f>IF(H5=2,2,0)</f>
        <v>2</v>
      </c>
      <c r="AH5" s="32">
        <f>IF(I5=1,2,0)</f>
        <v>2</v>
      </c>
      <c r="AI5" s="32">
        <f>IF(J5=2,2,0)</f>
        <v>2</v>
      </c>
      <c r="AJ5" s="32">
        <f>IF(K5=3,2,0)</f>
        <v>2</v>
      </c>
      <c r="AK5" s="32">
        <f>IF(L5=1,2,0)</f>
        <v>2</v>
      </c>
      <c r="AL5" s="32">
        <f>IF(M5=3,2,0)</f>
        <v>2</v>
      </c>
      <c r="AM5" s="32">
        <f>IF(N5=1,2,0)</f>
        <v>2</v>
      </c>
      <c r="AN5" s="32">
        <f>IF(O5=1,2,0)</f>
        <v>2</v>
      </c>
      <c r="AO5" s="32">
        <f>IF(P5=3,2,0)</f>
        <v>2</v>
      </c>
      <c r="AP5" s="32">
        <f>IF(Q5=1,2,0)</f>
        <v>2</v>
      </c>
      <c r="AQ5" s="32">
        <f>IF(R5=2,2,0)</f>
        <v>2</v>
      </c>
      <c r="AR5" s="32">
        <f>IF(S5=2,2,0)</f>
        <v>2</v>
      </c>
      <c r="AS5" s="32">
        <f>IF(T5=2,2,0)</f>
        <v>2</v>
      </c>
      <c r="AT5" s="32">
        <f>IF(U5=1,2,0)</f>
        <v>2</v>
      </c>
      <c r="AU5" s="32">
        <f>IF(V5=1,2,0)</f>
        <v>2</v>
      </c>
      <c r="AV5" s="32">
        <f>IF(W5=3,2,0)</f>
        <v>2</v>
      </c>
      <c r="AW5" s="32">
        <f>IF(X5=3,2,0)</f>
        <v>2</v>
      </c>
      <c r="AX5" s="32">
        <f>IF(Y5=2,2,0)</f>
        <v>2</v>
      </c>
      <c r="AY5" s="32">
        <f>IF(Z5=2,2,0)</f>
        <v>2</v>
      </c>
      <c r="AZ5" s="32">
        <f>IF(AA5=3,2,0)</f>
        <v>2</v>
      </c>
      <c r="BA5" s="32">
        <f>AB5</f>
        <v>2</v>
      </c>
      <c r="BB5" s="32">
        <f>AC5</f>
        <v>2</v>
      </c>
      <c r="BC5" s="32">
        <f>AD5</f>
        <v>2</v>
      </c>
      <c r="BD5" s="32">
        <f>AE5</f>
        <v>2</v>
      </c>
      <c r="BE5" s="32">
        <f>AF5</f>
        <v>2</v>
      </c>
      <c r="BF5" s="30">
        <f>SUM(AG5,AH5,AI5,AJ5,AK5,AL5,AM5,AN5,AO5,AP5,AQ5,AR5,BA5)</f>
        <v>26</v>
      </c>
      <c r="BG5" s="30">
        <f>SUM(AS5,AT5,AU5,AV5,AW5,AX5,BB5,BC5,BD5)</f>
        <v>18</v>
      </c>
      <c r="BH5" s="31">
        <f>SUM(AY5)</f>
        <v>2</v>
      </c>
      <c r="BI5" s="30">
        <f>SUM(AZ5,BE5)</f>
        <v>4</v>
      </c>
      <c r="BJ5" s="41">
        <f>SUM(BF5)</f>
        <v>26</v>
      </c>
      <c r="BK5" s="30" t="str">
        <f>IF(BJ5&lt;6.5,"ปรับปรุง",IF(BJ5&lt;13,"พอใช้",IF(BJ5&lt;19.5,"ดี",IF(BJ5&gt;=19.5,"ดีมาก"))))</f>
        <v>ดีมาก</v>
      </c>
      <c r="BL5" s="31">
        <f>SUM(BG5,BH5)</f>
        <v>20</v>
      </c>
      <c r="BM5" s="30" t="str">
        <f>IF(BL5&lt;5,"ปรับปรุง",IF(BL5&lt;10,"พอใช้",IF(BL5&lt;15,"ดี",IF(BL5&gt;15,"ดีมาก"))))</f>
        <v>ดีมาก</v>
      </c>
      <c r="BN5" s="31">
        <f>SUM(BI5)</f>
        <v>4</v>
      </c>
      <c r="BO5" s="30" t="str">
        <f>IF(BN5&lt;1,"ปรับปรุง",IF(BN5&lt;2,"พอใช้",IF(BN5&lt;3,"ดี",IF(BN5&gt;=3,"ดีมาก"))))</f>
        <v>ดีมาก</v>
      </c>
      <c r="BP5" s="31">
        <f>SUM(BJ5,BL5,BN5)</f>
        <v>50</v>
      </c>
      <c r="BQ5" s="32" t="str">
        <f>IF(BP5&lt;12.5,"ปรับปรุง",IF(BP5&lt;25,"พอใช้",IF(BP5&lt;37.5,"ดี",IF(BP5&gt;=37.5,"ดีมาก"))))</f>
        <v>ดีมาก</v>
      </c>
    </row>
    <row r="6" spans="1:69" s="45" customFormat="1" x14ac:dyDescent="0.45">
      <c r="A6" s="42"/>
      <c r="B6" s="43"/>
      <c r="C6" s="43"/>
      <c r="D6" s="42"/>
      <c r="E6" s="42"/>
      <c r="F6" s="43"/>
      <c r="G6" s="44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0"/>
      <c r="BG6" s="30"/>
      <c r="BH6" s="31"/>
      <c r="BI6" s="30"/>
      <c r="BJ6" s="41"/>
      <c r="BK6" s="30"/>
      <c r="BL6" s="31"/>
      <c r="BM6" s="30"/>
      <c r="BN6" s="31"/>
      <c r="BO6" s="30"/>
      <c r="BP6" s="31"/>
      <c r="BQ6" s="32"/>
    </row>
    <row r="7" spans="1:69" s="45" customFormat="1" x14ac:dyDescent="0.45">
      <c r="A7" s="42"/>
      <c r="B7" s="43"/>
      <c r="C7" s="43"/>
      <c r="D7" s="42"/>
      <c r="E7" s="42"/>
      <c r="F7" s="43"/>
      <c r="G7" s="44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0"/>
      <c r="BG7" s="30"/>
      <c r="BH7" s="31"/>
      <c r="BI7" s="30"/>
      <c r="BJ7" s="41"/>
      <c r="BK7" s="30"/>
      <c r="BL7" s="31"/>
      <c r="BM7" s="30"/>
      <c r="BN7" s="31"/>
      <c r="BO7" s="30"/>
      <c r="BP7" s="31"/>
      <c r="BQ7" s="32"/>
    </row>
    <row r="8" spans="1:69" s="45" customFormat="1" ht="21.75" customHeight="1" x14ac:dyDescent="0.45">
      <c r="A8" s="42"/>
      <c r="B8" s="43"/>
      <c r="C8" s="43"/>
      <c r="D8" s="42"/>
      <c r="E8" s="42"/>
      <c r="F8" s="43"/>
      <c r="G8" s="44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0"/>
      <c r="BG8" s="30"/>
      <c r="BH8" s="31"/>
      <c r="BI8" s="30"/>
      <c r="BJ8" s="41"/>
      <c r="BK8" s="30"/>
      <c r="BL8" s="31"/>
      <c r="BM8" s="30"/>
      <c r="BN8" s="31"/>
      <c r="BO8" s="30"/>
      <c r="BP8" s="31"/>
      <c r="BQ8" s="32"/>
    </row>
    <row r="9" spans="1:69" s="45" customFormat="1" x14ac:dyDescent="0.45">
      <c r="A9" s="42"/>
      <c r="B9" s="43"/>
      <c r="C9" s="43"/>
      <c r="D9" s="42"/>
      <c r="E9" s="42"/>
      <c r="F9" s="43"/>
      <c r="G9" s="44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0"/>
      <c r="BG9" s="30"/>
      <c r="BH9" s="31"/>
      <c r="BI9" s="30"/>
      <c r="BJ9" s="41"/>
      <c r="BK9" s="30"/>
      <c r="BL9" s="31"/>
      <c r="BM9" s="30"/>
      <c r="BN9" s="31"/>
      <c r="BO9" s="30"/>
      <c r="BP9" s="31"/>
      <c r="BQ9" s="32"/>
    </row>
    <row r="10" spans="1:69" s="45" customFormat="1" x14ac:dyDescent="0.45">
      <c r="A10" s="42"/>
      <c r="B10" s="43"/>
      <c r="C10" s="43"/>
      <c r="D10" s="42"/>
      <c r="E10" s="42"/>
      <c r="F10" s="43"/>
      <c r="G10" s="44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0"/>
      <c r="BG10" s="30"/>
      <c r="BH10" s="31"/>
      <c r="BI10" s="30"/>
      <c r="BJ10" s="41"/>
      <c r="BK10" s="30"/>
      <c r="BL10" s="31"/>
      <c r="BM10" s="30"/>
      <c r="BN10" s="31"/>
      <c r="BO10" s="30"/>
      <c r="BP10" s="31"/>
      <c r="BQ10" s="32"/>
    </row>
    <row r="11" spans="1:69" s="45" customFormat="1" x14ac:dyDescent="0.45">
      <c r="A11" s="42"/>
      <c r="B11" s="43"/>
      <c r="C11" s="43"/>
      <c r="D11" s="42"/>
      <c r="E11" s="42"/>
      <c r="F11" s="43"/>
      <c r="G11" s="44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0"/>
      <c r="BG11" s="30"/>
      <c r="BH11" s="31"/>
      <c r="BI11" s="30"/>
      <c r="BJ11" s="41"/>
      <c r="BK11" s="30"/>
      <c r="BL11" s="31"/>
      <c r="BM11" s="30"/>
      <c r="BN11" s="31"/>
      <c r="BO11" s="30"/>
      <c r="BP11" s="31"/>
      <c r="BQ11" s="32"/>
    </row>
    <row r="12" spans="1:69" s="45" customFormat="1" x14ac:dyDescent="0.45">
      <c r="A12" s="42"/>
      <c r="B12" s="43"/>
      <c r="C12" s="43"/>
      <c r="D12" s="42"/>
      <c r="E12" s="42"/>
      <c r="F12" s="43"/>
      <c r="G12" s="44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0"/>
      <c r="BG12" s="30"/>
      <c r="BH12" s="31"/>
      <c r="BI12" s="30"/>
      <c r="BJ12" s="41"/>
      <c r="BK12" s="30"/>
      <c r="BL12" s="31"/>
      <c r="BM12" s="30"/>
      <c r="BN12" s="31"/>
      <c r="BO12" s="30"/>
      <c r="BP12" s="31"/>
      <c r="BQ12" s="32"/>
    </row>
    <row r="13" spans="1:69" s="45" customFormat="1" x14ac:dyDescent="0.45">
      <c r="A13" s="42"/>
      <c r="B13" s="43"/>
      <c r="C13" s="43"/>
      <c r="D13" s="42"/>
      <c r="E13" s="42"/>
      <c r="F13" s="43"/>
      <c r="G13" s="44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0"/>
      <c r="BG13" s="30"/>
      <c r="BH13" s="31"/>
      <c r="BI13" s="30"/>
      <c r="BJ13" s="41"/>
      <c r="BK13" s="30"/>
      <c r="BL13" s="31"/>
      <c r="BM13" s="30"/>
      <c r="BN13" s="31"/>
      <c r="BO13" s="30"/>
      <c r="BP13" s="31"/>
      <c r="BQ13" s="32"/>
    </row>
    <row r="14" spans="1:69" s="45" customFormat="1" x14ac:dyDescent="0.45">
      <c r="A14" s="42"/>
      <c r="B14" s="43"/>
      <c r="C14" s="43"/>
      <c r="D14" s="42"/>
      <c r="E14" s="42"/>
      <c r="F14" s="43"/>
      <c r="G14" s="44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0"/>
      <c r="BG14" s="30"/>
      <c r="BH14" s="31"/>
      <c r="BI14" s="30"/>
      <c r="BJ14" s="41"/>
      <c r="BK14" s="30"/>
      <c r="BL14" s="31"/>
      <c r="BM14" s="30"/>
      <c r="BN14" s="31"/>
      <c r="BO14" s="30"/>
      <c r="BP14" s="31"/>
      <c r="BQ14" s="32"/>
    </row>
    <row r="15" spans="1:69" s="45" customFormat="1" x14ac:dyDescent="0.45"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0"/>
      <c r="BG15" s="30"/>
      <c r="BH15" s="31"/>
      <c r="BI15" s="30"/>
      <c r="BJ15" s="41"/>
      <c r="BK15" s="30"/>
      <c r="BL15" s="31"/>
      <c r="BM15" s="30"/>
      <c r="BN15" s="31"/>
      <c r="BO15" s="30"/>
      <c r="BP15" s="31"/>
      <c r="BQ15" s="32"/>
    </row>
    <row r="16" spans="1:69" s="45" customFormat="1" x14ac:dyDescent="0.45"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0"/>
      <c r="BG16" s="30"/>
      <c r="BH16" s="31"/>
      <c r="BI16" s="30"/>
      <c r="BJ16" s="41"/>
      <c r="BK16" s="30"/>
      <c r="BL16" s="31"/>
      <c r="BM16" s="30"/>
      <c r="BN16" s="31"/>
      <c r="BO16" s="30"/>
      <c r="BP16" s="31"/>
      <c r="BQ16" s="32"/>
    </row>
    <row r="17" spans="8:69" s="45" customFormat="1" x14ac:dyDescent="0.45"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0"/>
      <c r="BG17" s="30"/>
      <c r="BH17" s="31"/>
      <c r="BI17" s="30"/>
      <c r="BJ17" s="41"/>
      <c r="BK17" s="30"/>
      <c r="BL17" s="31"/>
      <c r="BM17" s="30"/>
      <c r="BN17" s="31"/>
      <c r="BO17" s="30"/>
      <c r="BP17" s="31"/>
      <c r="BQ17" s="32"/>
    </row>
    <row r="18" spans="8:69" s="45" customFormat="1" x14ac:dyDescent="0.45"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0"/>
      <c r="BG18" s="30"/>
      <c r="BH18" s="31"/>
      <c r="BI18" s="30"/>
      <c r="BJ18" s="41"/>
      <c r="BK18" s="30"/>
      <c r="BL18" s="31"/>
      <c r="BM18" s="30"/>
      <c r="BN18" s="31"/>
      <c r="BO18" s="30"/>
      <c r="BP18" s="31"/>
      <c r="BQ18" s="32"/>
    </row>
    <row r="19" spans="8:69" s="45" customFormat="1" x14ac:dyDescent="0.45"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0"/>
      <c r="BG19" s="30"/>
      <c r="BH19" s="31"/>
      <c r="BI19" s="30"/>
      <c r="BJ19" s="41"/>
      <c r="BK19" s="30"/>
      <c r="BL19" s="31"/>
      <c r="BM19" s="30"/>
      <c r="BN19" s="31"/>
      <c r="BO19" s="30"/>
      <c r="BP19" s="31"/>
      <c r="BQ19" s="32"/>
    </row>
    <row r="20" spans="8:69" s="45" customFormat="1" x14ac:dyDescent="0.45"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0"/>
      <c r="BG20" s="30"/>
      <c r="BH20" s="31"/>
      <c r="BI20" s="30"/>
      <c r="BJ20" s="41"/>
      <c r="BK20" s="30"/>
      <c r="BL20" s="31"/>
      <c r="BM20" s="30"/>
      <c r="BN20" s="31"/>
      <c r="BO20" s="30"/>
      <c r="BP20" s="31"/>
      <c r="BQ20" s="32"/>
    </row>
    <row r="21" spans="8:69" s="45" customFormat="1" x14ac:dyDescent="0.45"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0"/>
      <c r="BG21" s="30"/>
      <c r="BH21" s="31"/>
      <c r="BI21" s="30"/>
      <c r="BJ21" s="41"/>
      <c r="BK21" s="30"/>
      <c r="BL21" s="31"/>
      <c r="BM21" s="30"/>
      <c r="BN21" s="31"/>
      <c r="BO21" s="30"/>
      <c r="BP21" s="31"/>
      <c r="BQ21" s="32"/>
    </row>
    <row r="22" spans="8:69" s="45" customFormat="1" x14ac:dyDescent="0.45"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0"/>
      <c r="BG22" s="30"/>
      <c r="BH22" s="31"/>
      <c r="BI22" s="30"/>
      <c r="BJ22" s="41"/>
      <c r="BK22" s="30"/>
      <c r="BL22" s="31"/>
      <c r="BM22" s="30"/>
      <c r="BN22" s="31"/>
      <c r="BO22" s="30"/>
      <c r="BP22" s="31"/>
      <c r="BQ22" s="32"/>
    </row>
    <row r="23" spans="8:69" s="45" customFormat="1" x14ac:dyDescent="0.45"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0"/>
      <c r="BG23" s="30"/>
      <c r="BH23" s="31"/>
      <c r="BI23" s="30"/>
      <c r="BJ23" s="41"/>
      <c r="BK23" s="30"/>
      <c r="BL23" s="31"/>
      <c r="BM23" s="30"/>
      <c r="BN23" s="31"/>
      <c r="BO23" s="30"/>
      <c r="BP23" s="31"/>
      <c r="BQ23" s="32"/>
    </row>
    <row r="24" spans="8:69" s="45" customFormat="1" x14ac:dyDescent="0.45"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0"/>
      <c r="BG24" s="30"/>
      <c r="BH24" s="31"/>
      <c r="BI24" s="30"/>
      <c r="BJ24" s="41"/>
      <c r="BK24" s="30"/>
      <c r="BL24" s="31"/>
      <c r="BM24" s="30"/>
      <c r="BN24" s="31"/>
      <c r="BO24" s="30"/>
      <c r="BP24" s="31"/>
      <c r="BQ24" s="32"/>
    </row>
    <row r="25" spans="8:69" s="45" customFormat="1" x14ac:dyDescent="0.45"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0"/>
      <c r="BG25" s="30"/>
      <c r="BH25" s="31"/>
      <c r="BI25" s="30"/>
      <c r="BJ25" s="41"/>
      <c r="BK25" s="30"/>
      <c r="BL25" s="31"/>
      <c r="BM25" s="30"/>
      <c r="BN25" s="31"/>
      <c r="BO25" s="30"/>
      <c r="BP25" s="31"/>
      <c r="BQ25" s="32"/>
    </row>
    <row r="26" spans="8:69" s="45" customFormat="1" x14ac:dyDescent="0.45"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0"/>
      <c r="BG26" s="30"/>
      <c r="BH26" s="31"/>
      <c r="BI26" s="30"/>
      <c r="BJ26" s="41"/>
      <c r="BK26" s="30"/>
      <c r="BL26" s="31"/>
      <c r="BM26" s="30"/>
      <c r="BN26" s="31"/>
      <c r="BO26" s="30"/>
      <c r="BP26" s="31"/>
      <c r="BQ26" s="32"/>
    </row>
    <row r="27" spans="8:69" s="45" customFormat="1" x14ac:dyDescent="0.45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0"/>
      <c r="BG27" s="30"/>
      <c r="BH27" s="31"/>
      <c r="BI27" s="30"/>
      <c r="BJ27" s="41"/>
      <c r="BK27" s="30"/>
      <c r="BL27" s="31"/>
      <c r="BM27" s="30"/>
      <c r="BN27" s="31"/>
      <c r="BO27" s="30"/>
      <c r="BP27" s="31"/>
      <c r="BQ27" s="32"/>
    </row>
    <row r="28" spans="8:69" s="45" customFormat="1" x14ac:dyDescent="0.45"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0"/>
      <c r="BG28" s="30"/>
      <c r="BH28" s="31"/>
      <c r="BI28" s="30"/>
      <c r="BJ28" s="41"/>
      <c r="BK28" s="30"/>
      <c r="BL28" s="31"/>
      <c r="BM28" s="30"/>
      <c r="BN28" s="31"/>
      <c r="BO28" s="30"/>
      <c r="BP28" s="31"/>
      <c r="BQ28" s="32"/>
    </row>
    <row r="29" spans="8:69" s="45" customFormat="1" x14ac:dyDescent="0.45"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0"/>
      <c r="BG29" s="30"/>
      <c r="BH29" s="31"/>
      <c r="BI29" s="30"/>
      <c r="BJ29" s="41"/>
      <c r="BK29" s="30"/>
      <c r="BL29" s="31"/>
      <c r="BM29" s="30"/>
      <c r="BN29" s="31"/>
      <c r="BO29" s="30"/>
      <c r="BP29" s="31"/>
      <c r="BQ29" s="32"/>
    </row>
    <row r="30" spans="8:69" s="45" customFormat="1" x14ac:dyDescent="0.45"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0"/>
      <c r="BG30" s="30"/>
      <c r="BH30" s="31"/>
      <c r="BI30" s="30"/>
      <c r="BJ30" s="41"/>
      <c r="BK30" s="30"/>
      <c r="BL30" s="31"/>
      <c r="BM30" s="30"/>
      <c r="BN30" s="31"/>
      <c r="BO30" s="30"/>
      <c r="BP30" s="31"/>
      <c r="BQ30" s="32"/>
    </row>
  </sheetData>
  <mergeCells count="10">
    <mergeCell ref="BF3:BQ3"/>
    <mergeCell ref="F3:F5"/>
    <mergeCell ref="G3:G5"/>
    <mergeCell ref="A1:AF1"/>
    <mergeCell ref="H3:AF3"/>
    <mergeCell ref="A2:G2"/>
    <mergeCell ref="A3:A5"/>
    <mergeCell ref="B3:B5"/>
    <mergeCell ref="C3:C5"/>
    <mergeCell ref="D3:D5"/>
  </mergeCells>
  <dataValidations count="1">
    <dataValidation allowBlank="1" showInputMessage="1" showErrorMessage="1" errorTitle="กรอกข้อมูลผิด" error="กรอกคะแนนผิด คะแนนที่ถูก คือ 0, 3" sqref="AB26:AC1048576 K22:O22 V25 Z24 AB24:AC24 X25:AC25 AD1:AF1048576 I22 AC1:AC22 AB1:AB21 M2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4" zoomScale="115" zoomScaleNormal="115" workbookViewId="0">
      <selection activeCell="F14" sqref="F14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9" customHeight="1" x14ac:dyDescent="0.6">
      <c r="A1" s="65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.2" customHeight="1" x14ac:dyDescent="0.25">
      <c r="A2" s="67"/>
      <c r="B2" s="66"/>
      <c r="C2" s="66"/>
      <c r="D2" s="66"/>
      <c r="E2" s="66"/>
      <c r="F2" s="66"/>
      <c r="K2" s="66"/>
      <c r="L2" s="66"/>
      <c r="M2" s="66"/>
    </row>
    <row r="3" spans="1:13" ht="21.2" customHeight="1" x14ac:dyDescent="0.25">
      <c r="A3" s="67" t="s">
        <v>30</v>
      </c>
      <c r="B3" s="66"/>
      <c r="C3" s="66"/>
      <c r="D3" s="66"/>
      <c r="E3" s="66"/>
      <c r="F3" s="66"/>
      <c r="G3" s="68" t="s">
        <v>33</v>
      </c>
      <c r="H3" s="66"/>
      <c r="I3" s="66"/>
      <c r="J3" s="66"/>
      <c r="K3" s="66"/>
      <c r="L3" s="66"/>
      <c r="M3" s="66"/>
    </row>
    <row r="4" spans="1:13" ht="21.2" customHeight="1" x14ac:dyDescent="0.25">
      <c r="A4" s="67" t="s">
        <v>31</v>
      </c>
      <c r="B4" s="66"/>
      <c r="C4" s="66"/>
      <c r="D4" s="66"/>
      <c r="E4" s="66"/>
      <c r="F4" s="66"/>
      <c r="G4" s="67" t="s">
        <v>42</v>
      </c>
      <c r="H4" s="69"/>
      <c r="I4" s="69"/>
      <c r="J4" s="69"/>
      <c r="K4" s="69"/>
      <c r="L4" s="69"/>
      <c r="M4" s="69"/>
    </row>
    <row r="6" spans="1:13" ht="24" customHeight="1" x14ac:dyDescent="0.25">
      <c r="A6" s="78" t="s">
        <v>17</v>
      </c>
      <c r="B6" s="78" t="s">
        <v>18</v>
      </c>
      <c r="C6" s="78" t="s">
        <v>19</v>
      </c>
      <c r="D6" s="78" t="s">
        <v>20</v>
      </c>
      <c r="E6" s="78" t="s">
        <v>21</v>
      </c>
      <c r="F6" s="78" t="s">
        <v>22</v>
      </c>
      <c r="G6" s="70" t="s">
        <v>32</v>
      </c>
      <c r="H6" s="72" t="s">
        <v>23</v>
      </c>
      <c r="I6" s="74" t="s">
        <v>24</v>
      </c>
      <c r="J6" s="75" t="s">
        <v>25</v>
      </c>
      <c r="K6" s="76"/>
      <c r="L6" s="76"/>
      <c r="M6" s="77"/>
    </row>
    <row r="7" spans="1:13" ht="30" customHeight="1" x14ac:dyDescent="0.25">
      <c r="A7" s="73"/>
      <c r="B7" s="73"/>
      <c r="C7" s="73"/>
      <c r="D7" s="73"/>
      <c r="E7" s="73"/>
      <c r="F7" s="73"/>
      <c r="G7" s="71"/>
      <c r="H7" s="73"/>
      <c r="I7" s="73"/>
      <c r="J7" s="12" t="s">
        <v>26</v>
      </c>
      <c r="K7" s="13" t="s">
        <v>27</v>
      </c>
      <c r="L7" s="13" t="s">
        <v>28</v>
      </c>
      <c r="M7" s="13" t="s">
        <v>29</v>
      </c>
    </row>
    <row r="8" spans="1:13" ht="18.75" customHeight="1" x14ac:dyDescent="0.25">
      <c r="A8" s="22" t="s">
        <v>43</v>
      </c>
      <c r="B8" s="23">
        <v>25</v>
      </c>
      <c r="C8" s="23">
        <v>50</v>
      </c>
      <c r="D8" s="24">
        <f>MIN(บันทึกและรายงานผลรายคน!BP6:BP30)</f>
        <v>0</v>
      </c>
      <c r="E8" s="24">
        <f>MAX(บันทึกและรายงานผลรายคน!BP6:BP30)</f>
        <v>0</v>
      </c>
      <c r="F8" s="25" t="e">
        <f>AVERAGE(บันทึกและรายงานผลรายคน!BP6:BP30)</f>
        <v>#DIV/0!</v>
      </c>
      <c r="G8" s="25" t="e">
        <f>STDEV(บันทึกและรายงานผลรายคน!BP6:BP30)</f>
        <v>#DIV/0!</v>
      </c>
      <c r="H8" s="25" t="e">
        <f>(F8/C8)*100</f>
        <v>#DIV/0!</v>
      </c>
      <c r="I8" s="25" t="e">
        <f>(G8/F8)*100</f>
        <v>#DIV/0!</v>
      </c>
      <c r="J8" s="25">
        <f>(COUNTIF(บันทึกและรายงานผลรายคน!BQ6:BQ30,"ปรับปรุง")/B8)*100</f>
        <v>0</v>
      </c>
      <c r="K8" s="25">
        <f>(COUNTIF(บันทึกและรายงานผลรายคน!BQ6:BQ30,"พอใช้")/B8)*100</f>
        <v>0</v>
      </c>
      <c r="L8" s="25">
        <f>(COUNTIF(บันทึกและรายงานผลรายคน!BQ6:BQ30,"ดี")/B8)*100</f>
        <v>0</v>
      </c>
      <c r="M8" s="25">
        <f>(COUNTIF(บันทึกและรายงานผลรายคน!BQ6:BQ30,"ดีมาก")/B8)*100</f>
        <v>0</v>
      </c>
    </row>
    <row r="9" spans="1:13" ht="18.75" customHeight="1" x14ac:dyDescent="0.25">
      <c r="A9" s="47" t="s">
        <v>47</v>
      </c>
      <c r="B9" s="48">
        <v>25</v>
      </c>
      <c r="C9" s="48">
        <v>26</v>
      </c>
      <c r="D9" s="49">
        <f>MIN(บันทึกและรายงานผลรายคน!BJ6:BJ30)</f>
        <v>0</v>
      </c>
      <c r="E9" s="49">
        <f>MAX(บันทึกและรายงานผลรายคน!BJ6:BJ30)</f>
        <v>0</v>
      </c>
      <c r="F9" s="50" t="e">
        <f>AVERAGE(บันทึกและรายงานผลรายคน!BJ6:BJ30)</f>
        <v>#DIV/0!</v>
      </c>
      <c r="G9" s="50" t="e">
        <f>STDEV(บันทึกและรายงานผลรายคน!BJ6:BJ30)</f>
        <v>#DIV/0!</v>
      </c>
      <c r="H9" s="50" t="e">
        <f>(F9/C9)*100</f>
        <v>#DIV/0!</v>
      </c>
      <c r="I9" s="50" t="e">
        <f>(G9/F9)*100</f>
        <v>#DIV/0!</v>
      </c>
      <c r="J9" s="50">
        <f>(COUNTIF(บันทึกและรายงานผลรายคน!BK6:BK30,"ปรับปรุง")/B9)*100</f>
        <v>0</v>
      </c>
      <c r="K9" s="50">
        <f>(COUNTIF(บันทึกและรายงานผลรายคน!BK6:BK30,"พอใช้")/B9)*100</f>
        <v>0</v>
      </c>
      <c r="L9" s="50">
        <f>(COUNTIF(บันทึกและรายงานผลรายคน!BK6:BK30,"ดี")/B9)*100</f>
        <v>0</v>
      </c>
      <c r="M9" s="50">
        <f>(COUNTIF(บันทึกและรายงานผลรายคน!BK6:BK30,"ดีมาก")/B9)*100</f>
        <v>0</v>
      </c>
    </row>
    <row r="10" spans="1:13" s="51" customFormat="1" ht="18.75" customHeight="1" x14ac:dyDescent="0.25">
      <c r="A10" s="14" t="s">
        <v>34</v>
      </c>
      <c r="B10" s="15">
        <v>25</v>
      </c>
      <c r="C10" s="15">
        <v>26</v>
      </c>
      <c r="D10" s="16">
        <f>MIN(บันทึกและรายงานผลรายคน!BF6:BF30)</f>
        <v>0</v>
      </c>
      <c r="E10" s="16">
        <f>MAX(บันทึกและรายงานผลรายคน!BF6:BF30)</f>
        <v>0</v>
      </c>
      <c r="F10" s="17" t="e">
        <f>AVERAGE(บันทึกและรายงานผลรายคน!BF6:BF30)</f>
        <v>#DIV/0!</v>
      </c>
      <c r="G10" s="17" t="e">
        <f>STDEV(บันทึกและรายงานผลรายคน!BF6:BF30)</f>
        <v>#DIV/0!</v>
      </c>
      <c r="H10" s="17" t="e">
        <f t="shared" ref="H10" si="0">(F10/C10)*100</f>
        <v>#DIV/0!</v>
      </c>
      <c r="I10" s="17" t="e">
        <f t="shared" ref="I10" si="1">(G10/F10)*100</f>
        <v>#DIV/0!</v>
      </c>
      <c r="J10" s="17"/>
      <c r="K10" s="17"/>
      <c r="L10" s="17"/>
      <c r="M10" s="17"/>
    </row>
    <row r="11" spans="1:13" ht="18.75" customHeight="1" x14ac:dyDescent="0.25">
      <c r="A11" s="47" t="s">
        <v>48</v>
      </c>
      <c r="B11" s="48">
        <v>25</v>
      </c>
      <c r="C11" s="48">
        <v>20</v>
      </c>
      <c r="D11" s="49">
        <f>MIN(บันทึกและรายงานผลรายคน!BL6:BL30)</f>
        <v>0</v>
      </c>
      <c r="E11" s="49">
        <f>MAX(บันทึกและรายงานผลรายคน!BL6:BL30)</f>
        <v>0</v>
      </c>
      <c r="F11" s="50" t="e">
        <f>AVERAGE(บันทึกและรายงานผลรายคน!BL6:BL30)</f>
        <v>#DIV/0!</v>
      </c>
      <c r="G11" s="50" t="e">
        <f>STDEV(บันทึกและรายงานผลรายคน!BL6:BL30)</f>
        <v>#DIV/0!</v>
      </c>
      <c r="H11" s="50" t="e">
        <f>(F11/C11)*100</f>
        <v>#DIV/0!</v>
      </c>
      <c r="I11" s="50" t="e">
        <f>(G11/F11)*100</f>
        <v>#DIV/0!</v>
      </c>
      <c r="J11" s="50">
        <f>(COUNTIF(บันทึกและรายงานผลรายคน!BM6:BM30,"ปรับปรุง")/B11)*100</f>
        <v>0</v>
      </c>
      <c r="K11" s="50">
        <f>(COUNTIF(บันทึกและรายงานผลรายคน!BM6:BM30,"พอใช้")/B11)*100</f>
        <v>0</v>
      </c>
      <c r="L11" s="50">
        <f>(COUNTIF(บันทึกและรายงานผลรายคน!BM6:BM30,"ดี")/B11)*100</f>
        <v>0</v>
      </c>
      <c r="M11" s="50">
        <f>(COUNTIF(บันทึกและรายงานผลรายคน!BM6:BM30,"ดีมาก")/B11)*100</f>
        <v>0</v>
      </c>
    </row>
    <row r="12" spans="1:13" s="51" customFormat="1" ht="18.75" customHeight="1" x14ac:dyDescent="0.25">
      <c r="A12" s="14" t="s">
        <v>35</v>
      </c>
      <c r="B12" s="15">
        <v>25</v>
      </c>
      <c r="C12" s="15">
        <v>18</v>
      </c>
      <c r="D12" s="16">
        <f>MIN(บันทึกและรายงานผลรายคน!BG6:BG30)</f>
        <v>0</v>
      </c>
      <c r="E12" s="16">
        <f>MAX(บันทึกและรายงานผลรายคน!BG6:BG30)</f>
        <v>0</v>
      </c>
      <c r="F12" s="17" t="e">
        <f>AVERAGE(บันทึกและรายงานผลรายคน!BG6:BG30)</f>
        <v>#DIV/0!</v>
      </c>
      <c r="G12" s="17" t="e">
        <f>STDEV(บันทึกและรายงานผลรายคน!BG6:BG30)</f>
        <v>#DIV/0!</v>
      </c>
      <c r="H12" s="17" t="e">
        <f t="shared" ref="H12:H13" si="2">(F12/C12)*100</f>
        <v>#DIV/0!</v>
      </c>
      <c r="I12" s="17" t="e">
        <f t="shared" ref="I12:I13" si="3">(G12/F12)*100</f>
        <v>#DIV/0!</v>
      </c>
      <c r="J12" s="17"/>
      <c r="K12" s="17"/>
      <c r="L12" s="17"/>
      <c r="M12" s="17"/>
    </row>
    <row r="13" spans="1:13" s="51" customFormat="1" ht="18.75" customHeight="1" x14ac:dyDescent="0.25">
      <c r="A13" s="18" t="s">
        <v>36</v>
      </c>
      <c r="B13" s="19">
        <v>25</v>
      </c>
      <c r="C13" s="19">
        <v>2</v>
      </c>
      <c r="D13" s="20">
        <f>MIN(บันทึกและรายงานผลรายคน!BH6:BH30)</f>
        <v>0</v>
      </c>
      <c r="E13" s="20">
        <f>MAX(บันทึกและรายงานผลรายคน!BH6:BH30)</f>
        <v>0</v>
      </c>
      <c r="F13" s="21" t="e">
        <f>AVERAGE(บันทึกและรายงานผลรายคน!BH6:BH30)</f>
        <v>#DIV/0!</v>
      </c>
      <c r="G13" s="21" t="e">
        <f>STDEV(บันทึกและรายงานผลรายคน!BH6:BH30)</f>
        <v>#DIV/0!</v>
      </c>
      <c r="H13" s="21" t="e">
        <f t="shared" si="2"/>
        <v>#DIV/0!</v>
      </c>
      <c r="I13" s="21" t="e">
        <f t="shared" si="3"/>
        <v>#DIV/0!</v>
      </c>
      <c r="J13" s="21"/>
      <c r="K13" s="21"/>
      <c r="L13" s="21"/>
      <c r="M13" s="21"/>
    </row>
    <row r="14" spans="1:13" ht="18.75" customHeight="1" x14ac:dyDescent="0.25">
      <c r="A14" s="47" t="s">
        <v>49</v>
      </c>
      <c r="B14" s="48">
        <v>25</v>
      </c>
      <c r="C14" s="48">
        <v>4</v>
      </c>
      <c r="D14" s="49">
        <f>MIN(บันทึกและรายงานผลรายคน!BN6:BN30)</f>
        <v>0</v>
      </c>
      <c r="E14" s="49">
        <f>MAX(บันทึกและรายงานผลรายคน!BN6:BN30)</f>
        <v>0</v>
      </c>
      <c r="F14" s="50" t="e">
        <f>AVERAGE(บันทึกและรายงานผลรายคน!BN6:BN30)</f>
        <v>#DIV/0!</v>
      </c>
      <c r="G14" s="50" t="e">
        <f>STDEV(บันทึกและรายงานผลรายคน!BN6:BN30)</f>
        <v>#DIV/0!</v>
      </c>
      <c r="H14" s="50" t="e">
        <f>(F14/C14)*100</f>
        <v>#DIV/0!</v>
      </c>
      <c r="I14" s="50" t="e">
        <f>(G14/F14)*100</f>
        <v>#DIV/0!</v>
      </c>
      <c r="J14" s="50">
        <f>(COUNTIF(บันทึกและรายงานผลรายคน!BO6:BO30,"ปรับปรุง")/B14)*100</f>
        <v>0</v>
      </c>
      <c r="K14" s="50">
        <f>(COUNTIF(บันทึกและรายงานผลรายคน!BO6:BO30,"พอใช้")/B14)*100</f>
        <v>0</v>
      </c>
      <c r="L14" s="50">
        <f>(COUNTIF(บันทึกและรายงานผลรายคน!BO6:BO30,"ดี")/B14)*100</f>
        <v>0</v>
      </c>
      <c r="M14" s="50">
        <f>(COUNTIF(บันทึกและรายงานผลรายคน!BO6:BO30,"ดีมาก")/B14)*100</f>
        <v>0</v>
      </c>
    </row>
    <row r="15" spans="1:13" s="51" customFormat="1" ht="18.75" customHeight="1" x14ac:dyDescent="0.25">
      <c r="A15" s="18" t="s">
        <v>37</v>
      </c>
      <c r="B15" s="19">
        <v>25</v>
      </c>
      <c r="C15" s="19">
        <v>4</v>
      </c>
      <c r="D15" s="20">
        <f>MIN(บันทึกและรายงานผลรายคน!BI6:BI30)</f>
        <v>0</v>
      </c>
      <c r="E15" s="20">
        <f>MAX(บันทึกและรายงานผลรายคน!BI6:BI30)</f>
        <v>0</v>
      </c>
      <c r="F15" s="21" t="e">
        <f>AVERAGE(บันทึกและรายงานผลรายคน!BI6:BI30)</f>
        <v>#DIV/0!</v>
      </c>
      <c r="G15" s="21" t="e">
        <f>STDEV(บันทึกและรายงานผลรายคน!BI6:BI30)</f>
        <v>#DIV/0!</v>
      </c>
      <c r="H15" s="21" t="e">
        <f t="shared" ref="H15" si="4">(F15/C15)*100</f>
        <v>#DIV/0!</v>
      </c>
      <c r="I15" s="21" t="e">
        <f t="shared" ref="I15" si="5">(G15/F15)*100</f>
        <v>#DIV/0!</v>
      </c>
      <c r="J15" s="21"/>
      <c r="K15" s="21"/>
      <c r="L15" s="21"/>
      <c r="M15" s="21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43" bottom="0.4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2017-11-22T06:51:44Z</cp:lastPrinted>
  <dcterms:created xsi:type="dcterms:W3CDTF">2017-10-27T03:40:44Z</dcterms:created>
  <dcterms:modified xsi:type="dcterms:W3CDTF">2020-01-23T06:46:45Z</dcterms:modified>
</cp:coreProperties>
</file>